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<sst xmlns="http://schemas.openxmlformats.org/spreadsheetml/2006/main" count="55" uniqueCount="50">
  <si>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Найменування освітнього закладу</t>
  </si>
  <si>
    <t>Учні 1-4 класів</t>
  </si>
  <si>
    <t xml:space="preserve">Учні 5-11 класів </t>
  </si>
  <si>
    <t>Потреба в коштах (175 днів)</t>
  </si>
  <si>
    <t>Кількість дітей, всього</t>
  </si>
  <si>
    <t>в т.ч. діти сироти, діти, позбавлені батьківського піклування, інклюзія, малозабезпечені</t>
  </si>
  <si>
    <t xml:space="preserve">в т.ч. АТО, переселенці </t>
  </si>
  <si>
    <t>Кількість дітей непільгової категорії</t>
  </si>
  <si>
    <t>Потреба</t>
  </si>
  <si>
    <t>пільгової категорії (діти сироти, діти, позбавлені батьківського піклування, інклюзія)</t>
  </si>
  <si>
    <t>малозабезпечені (152)</t>
  </si>
  <si>
    <t xml:space="preserve">Крім того АТО, переселенці </t>
  </si>
  <si>
    <t>ОС</t>
  </si>
  <si>
    <t>РБ</t>
  </si>
  <si>
    <t>МБ</t>
  </si>
  <si>
    <t>Разом</t>
  </si>
  <si>
    <t>Кількість дітей</t>
  </si>
  <si>
    <r>
      <t xml:space="preserve">потреба </t>
    </r>
    <r>
      <rPr>
        <b/>
        <sz val="9"/>
        <rFont val="Arial Cyr"/>
        <family val="0"/>
      </rPr>
      <t xml:space="preserve">ОС </t>
    </r>
    <r>
      <rPr>
        <sz val="9"/>
        <rFont val="Arial Cyr"/>
        <family val="0"/>
      </rPr>
      <t>(10,00)</t>
    </r>
  </si>
  <si>
    <r>
      <t xml:space="preserve">потреба </t>
    </r>
    <r>
      <rPr>
        <b/>
        <sz val="9"/>
        <rFont val="Arial Cyr"/>
        <family val="0"/>
      </rPr>
      <t xml:space="preserve">РБ </t>
    </r>
    <r>
      <rPr>
        <sz val="9"/>
        <rFont val="Arial Cyr"/>
        <family val="0"/>
      </rPr>
      <t>(10,00)</t>
    </r>
  </si>
  <si>
    <r>
      <t>РБ</t>
    </r>
    <r>
      <rPr>
        <sz val="9"/>
        <rFont val="Arial Cyr"/>
        <family val="0"/>
      </rPr>
      <t xml:space="preserve">  (2,00               6,0 грн.)</t>
    </r>
  </si>
  <si>
    <r>
      <t>МБ</t>
    </r>
    <r>
      <rPr>
        <sz val="9"/>
        <rFont val="Arial Cyr"/>
        <family val="0"/>
      </rPr>
      <t xml:space="preserve">              (4,0 грн.)</t>
    </r>
  </si>
  <si>
    <t xml:space="preserve">Кількість дітей </t>
  </si>
  <si>
    <r>
      <t xml:space="preserve">Потреба    </t>
    </r>
    <r>
      <rPr>
        <b/>
        <sz val="9"/>
        <rFont val="Arial Cyr"/>
        <family val="0"/>
      </rPr>
      <t>ОС</t>
    </r>
    <r>
      <rPr>
        <sz val="9"/>
        <rFont val="Arial Cyr"/>
        <family val="0"/>
      </rPr>
      <t xml:space="preserve">           (10,00)</t>
    </r>
  </si>
  <si>
    <r>
      <t xml:space="preserve">потреба </t>
    </r>
    <r>
      <rPr>
        <b/>
        <sz val="9"/>
        <rFont val="Arial Cyr"/>
        <family val="0"/>
      </rPr>
      <t>РБ</t>
    </r>
    <r>
      <rPr>
        <sz val="9"/>
        <rFont val="Arial Cyr"/>
        <family val="0"/>
      </rPr>
      <t xml:space="preserve"> (6,00)</t>
    </r>
  </si>
  <si>
    <r>
      <t xml:space="preserve">потреба </t>
    </r>
    <r>
      <rPr>
        <b/>
        <sz val="9"/>
        <rFont val="Arial Cyr"/>
        <family val="0"/>
      </rPr>
      <t>РБ</t>
    </r>
    <r>
      <rPr>
        <sz val="9"/>
        <rFont val="Arial Cyr"/>
        <family val="0"/>
      </rPr>
      <t xml:space="preserve"> (10,00)</t>
    </r>
  </si>
  <si>
    <t>74 дні</t>
  </si>
  <si>
    <t>152 дні</t>
  </si>
  <si>
    <t>83 дні</t>
  </si>
  <si>
    <t>175 дні</t>
  </si>
  <si>
    <t xml:space="preserve"> НВК "Ульяновська гімназія" ЗОШ № 1 - ДНЗ "Сонечко"</t>
  </si>
  <si>
    <t>НВК  "ЗОШ №2 -ДНЗ"</t>
  </si>
  <si>
    <t>НВК Данилобалківська</t>
  </si>
  <si>
    <t>НВК Грушківська</t>
  </si>
  <si>
    <t>НВК Мечиславська</t>
  </si>
  <si>
    <t>ЗОШ Шамраївська</t>
  </si>
  <si>
    <t>ЗОШ Камянобрідська</t>
  </si>
  <si>
    <t>ЗОШ Сабатинівська</t>
  </si>
  <si>
    <t>ЗОШ Синицівська</t>
  </si>
  <si>
    <t>ЗОШ Богданівська</t>
  </si>
  <si>
    <t>ЗОШ Луполовська</t>
  </si>
  <si>
    <t>ЗОШ Лозуватська</t>
  </si>
  <si>
    <t>ЗОШ Новоселицька</t>
  </si>
  <si>
    <t>ЗОШ Розношенська</t>
  </si>
  <si>
    <t>ЗОШ Синьківська</t>
  </si>
  <si>
    <t>ЗОШ Великотроянівська</t>
  </si>
  <si>
    <t>ЗОШ Йосипівська</t>
  </si>
  <si>
    <t>ЗОШ Вільхівська</t>
  </si>
  <si>
    <t>ЗОШ Камянокриничанська</t>
  </si>
  <si>
    <t>Всього по району</t>
  </si>
  <si>
    <t>Додаток до програми "Організація харчування  учнів 1-4 класів та учнів  пільгової категорій, з числа  5-11 класів загальноосвітніх навчальних закладів Ульяновського району на 2016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</si>
</sst>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textRotation="90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1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7" xfId="0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7.375" style="0" customWidth="1"/>
    <col min="2" max="2" width="6.125" style="0" customWidth="1"/>
    <col min="3" max="3" width="6.625" style="0" customWidth="1"/>
    <col min="4" max="4" width="6.00390625" style="0" customWidth="1"/>
    <col min="5" max="5" width="5.75390625" style="0" customWidth="1"/>
    <col min="6" max="6" width="5.875" style="0" customWidth="1"/>
    <col min="7" max="7" width="7.375" style="0" customWidth="1"/>
    <col min="8" max="9" width="6.625" style="0" customWidth="1"/>
    <col min="10" max="10" width="6.125" style="0" customWidth="1"/>
    <col min="11" max="11" width="6.625" style="0" customWidth="1"/>
    <col min="12" max="12" width="6.00390625" style="0" customWidth="1"/>
    <col min="13" max="13" width="6.125" style="0" customWidth="1"/>
    <col min="14" max="14" width="5.875" style="0" customWidth="1"/>
    <col min="15" max="15" width="6.125" style="0" customWidth="1"/>
    <col min="16" max="16" width="4.75390625" style="0" customWidth="1"/>
    <col min="17" max="17" width="5.00390625" style="0" customWidth="1"/>
    <col min="18" max="18" width="5.12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6.875" style="0" customWidth="1"/>
  </cols>
  <sheetData>
    <row r="1" spans="1:18" ht="12.75">
      <c r="A1" s="1"/>
      <c r="F1" s="1"/>
      <c r="N1" s="49" t="s">
        <v>49</v>
      </c>
      <c r="O1" s="49"/>
      <c r="P1" s="49"/>
      <c r="Q1" s="49"/>
      <c r="R1" s="2"/>
    </row>
    <row r="2" spans="3:18" ht="12.75">
      <c r="C2" s="1"/>
      <c r="N2" s="49"/>
      <c r="O2" s="49"/>
      <c r="P2" s="49"/>
      <c r="Q2" s="49"/>
      <c r="R2" s="2"/>
    </row>
    <row r="3" spans="1:18" ht="12.75">
      <c r="A3" s="3"/>
      <c r="B3" s="4"/>
      <c r="N3" s="49"/>
      <c r="O3" s="49"/>
      <c r="P3" s="49"/>
      <c r="Q3" s="49"/>
      <c r="R3" s="2"/>
    </row>
    <row r="4" spans="14:18" ht="24.75" customHeight="1">
      <c r="N4" s="49"/>
      <c r="O4" s="49"/>
      <c r="P4" s="49"/>
      <c r="Q4" s="49"/>
      <c r="R4" s="2"/>
    </row>
    <row r="5" spans="15:16" ht="12.75">
      <c r="O5" s="5"/>
      <c r="P5" s="6"/>
    </row>
    <row r="6" spans="1:22" ht="12.75">
      <c r="A6" s="48" t="s">
        <v>0</v>
      </c>
      <c r="B6" s="47" t="s">
        <v>1</v>
      </c>
      <c r="C6" s="47"/>
      <c r="D6" s="47"/>
      <c r="E6" s="47"/>
      <c r="F6" s="47"/>
      <c r="G6" s="47"/>
      <c r="H6" s="47"/>
      <c r="I6" s="47"/>
      <c r="J6" s="47" t="s">
        <v>2</v>
      </c>
      <c r="K6" s="47"/>
      <c r="L6" s="47"/>
      <c r="M6" s="47"/>
      <c r="N6" s="47"/>
      <c r="O6" s="47"/>
      <c r="P6" s="47" t="s">
        <v>3</v>
      </c>
      <c r="Q6" s="47"/>
      <c r="R6" s="47"/>
      <c r="S6" s="47"/>
      <c r="T6" s="47"/>
      <c r="U6" s="47"/>
      <c r="V6" s="47"/>
    </row>
    <row r="7" spans="1:22" ht="12.75">
      <c r="A7" s="50"/>
      <c r="B7" s="48" t="s">
        <v>4</v>
      </c>
      <c r="C7" s="48" t="s">
        <v>5</v>
      </c>
      <c r="D7" s="48"/>
      <c r="E7" s="48" t="s">
        <v>6</v>
      </c>
      <c r="F7" s="48"/>
      <c r="G7" s="48" t="s">
        <v>7</v>
      </c>
      <c r="H7" s="48" t="s">
        <v>8</v>
      </c>
      <c r="I7" s="48"/>
      <c r="J7" s="48" t="s">
        <v>9</v>
      </c>
      <c r="K7" s="48"/>
      <c r="L7" s="48" t="s">
        <v>10</v>
      </c>
      <c r="M7" s="48"/>
      <c r="N7" s="48" t="s">
        <v>11</v>
      </c>
      <c r="O7" s="48"/>
      <c r="P7" s="47" t="s">
        <v>12</v>
      </c>
      <c r="Q7" s="47"/>
      <c r="R7" s="47" t="s">
        <v>13</v>
      </c>
      <c r="S7" s="47"/>
      <c r="T7" s="47" t="s">
        <v>14</v>
      </c>
      <c r="U7" s="47"/>
      <c r="V7" s="48" t="s">
        <v>15</v>
      </c>
    </row>
    <row r="8" spans="1:22" ht="36">
      <c r="A8" s="48"/>
      <c r="B8" s="48"/>
      <c r="C8" s="7" t="s">
        <v>16</v>
      </c>
      <c r="D8" s="7" t="s">
        <v>17</v>
      </c>
      <c r="E8" s="7" t="s">
        <v>16</v>
      </c>
      <c r="F8" s="7" t="s">
        <v>18</v>
      </c>
      <c r="G8" s="48"/>
      <c r="H8" s="8" t="s">
        <v>19</v>
      </c>
      <c r="I8" s="8" t="s">
        <v>20</v>
      </c>
      <c r="J8" s="7" t="s">
        <v>21</v>
      </c>
      <c r="K8" s="7" t="s">
        <v>22</v>
      </c>
      <c r="L8" s="7" t="s">
        <v>21</v>
      </c>
      <c r="M8" s="7" t="s">
        <v>23</v>
      </c>
      <c r="N8" s="7" t="s">
        <v>21</v>
      </c>
      <c r="O8" s="7" t="s">
        <v>24</v>
      </c>
      <c r="P8" s="9" t="s">
        <v>25</v>
      </c>
      <c r="Q8" s="9" t="s">
        <v>26</v>
      </c>
      <c r="R8" s="9" t="s">
        <v>25</v>
      </c>
      <c r="S8" s="9" t="s">
        <v>26</v>
      </c>
      <c r="T8" s="9" t="s">
        <v>27</v>
      </c>
      <c r="U8" s="9" t="s">
        <v>28</v>
      </c>
      <c r="V8" s="48"/>
    </row>
    <row r="9" spans="1:22" ht="18" customHeight="1">
      <c r="A9" s="41" t="s">
        <v>29</v>
      </c>
      <c r="B9" s="10">
        <v>193</v>
      </c>
      <c r="C9" s="11">
        <v>6</v>
      </c>
      <c r="D9" s="12">
        <f>C9*(6*11+10*152)/1000</f>
        <v>9.516</v>
      </c>
      <c r="E9" s="13">
        <v>6</v>
      </c>
      <c r="F9" s="14">
        <f>E9*(6*11+10*152)/1000</f>
        <v>9.516</v>
      </c>
      <c r="G9" s="10">
        <f>B9-C9-E9</f>
        <v>181</v>
      </c>
      <c r="H9" s="14">
        <f>G9*(2*11+6*152)/1000</f>
        <v>169.054</v>
      </c>
      <c r="I9" s="10">
        <f>G9*4*175/1000</f>
        <v>126.7</v>
      </c>
      <c r="J9" s="10">
        <v>1</v>
      </c>
      <c r="K9" s="14">
        <f>J9*(6*11+10*152)/1000</f>
        <v>1.586</v>
      </c>
      <c r="L9" s="15">
        <v>11</v>
      </c>
      <c r="M9" s="14">
        <f>L9*6*152/1000</f>
        <v>10.032</v>
      </c>
      <c r="N9" s="15">
        <v>9</v>
      </c>
      <c r="O9" s="14">
        <f>N9*(6*11+10*152)/1000</f>
        <v>14.274</v>
      </c>
      <c r="P9" s="16">
        <f>((C9+J9)*6*11+(C9+J9)*10*63)/1000</f>
        <v>4.872</v>
      </c>
      <c r="Q9" s="17">
        <f>D9+K9</f>
        <v>11.102</v>
      </c>
      <c r="R9" s="17">
        <f>((E9+N9)*(11*6+10*63)+G9*(2*11+6*63)+J9*10*63)/1000</f>
        <v>83.47</v>
      </c>
      <c r="S9" s="18">
        <f>F9+H9+M9+O9</f>
        <v>202.876</v>
      </c>
      <c r="T9" s="18">
        <f>G9*4*83/1000</f>
        <v>60.092</v>
      </c>
      <c r="U9" s="18">
        <f>I9</f>
        <v>126.7</v>
      </c>
      <c r="V9" s="18">
        <f>Q9+S9+U9</f>
        <v>340.678</v>
      </c>
    </row>
    <row r="10" spans="1:22" ht="18" customHeight="1">
      <c r="A10" s="42" t="s">
        <v>30</v>
      </c>
      <c r="B10" s="10">
        <v>112</v>
      </c>
      <c r="C10" s="19">
        <v>3</v>
      </c>
      <c r="D10" s="12">
        <f aca="true" t="shared" si="0" ref="D10:D27">C10*(6*11+10*152)/1000</f>
        <v>4.758</v>
      </c>
      <c r="E10" s="13">
        <v>9</v>
      </c>
      <c r="F10" s="14">
        <f aca="true" t="shared" si="1" ref="F10:F27">E10*(6*11+10*152)/1000</f>
        <v>14.274</v>
      </c>
      <c r="G10" s="10">
        <f aca="true" t="shared" si="2" ref="G10:G27">B10-C10-E10</f>
        <v>100</v>
      </c>
      <c r="H10" s="14">
        <f aca="true" t="shared" si="3" ref="H10:H27">G10*(2*11+6*152)/1000</f>
        <v>93.4</v>
      </c>
      <c r="I10" s="14">
        <f aca="true" t="shared" si="4" ref="I10:I27">G10*4*175/1000</f>
        <v>70</v>
      </c>
      <c r="J10" s="10">
        <v>7</v>
      </c>
      <c r="K10" s="14">
        <f aca="true" t="shared" si="5" ref="K10:K27">J10*(6*11+10*152)/1000</f>
        <v>11.102</v>
      </c>
      <c r="L10" s="15">
        <v>8</v>
      </c>
      <c r="M10" s="14">
        <f aca="true" t="shared" si="6" ref="M10:M27">L10*6*152/1000</f>
        <v>7.296</v>
      </c>
      <c r="N10" s="15">
        <v>8</v>
      </c>
      <c r="O10" s="14">
        <f aca="true" t="shared" si="7" ref="O10:O27">N10*(6*11+10*152)/1000</f>
        <v>12.688</v>
      </c>
      <c r="P10" s="16">
        <f aca="true" t="shared" si="8" ref="P10:P27">((C10+J10)*6*11+(C10+J10)*10*63)/1000</f>
        <v>6.96</v>
      </c>
      <c r="Q10" s="17">
        <f aca="true" t="shared" si="9" ref="Q10:Q27">D10+K10</f>
        <v>15.86</v>
      </c>
      <c r="R10" s="17">
        <f aca="true" t="shared" si="10" ref="R10:R27">((E10+N10)*(11*6+10*63)+G10*(2*11+6*63)+J10*10*63)/1000</f>
        <v>56.242</v>
      </c>
      <c r="S10" s="18">
        <f aca="true" t="shared" si="11" ref="S10:S27">F10+H10+M10+O10</f>
        <v>127.65800000000002</v>
      </c>
      <c r="T10" s="18">
        <f aca="true" t="shared" si="12" ref="T10:T27">G10*4*83/1000</f>
        <v>33.2</v>
      </c>
      <c r="U10" s="18">
        <f aca="true" t="shared" si="13" ref="U10:U27">I10</f>
        <v>70</v>
      </c>
      <c r="V10" s="18">
        <f aca="true" t="shared" si="14" ref="V10:V27">Q10+S10+U10</f>
        <v>213.51800000000003</v>
      </c>
    </row>
    <row r="11" spans="1:22" ht="18" customHeight="1">
      <c r="A11" s="41" t="s">
        <v>31</v>
      </c>
      <c r="B11" s="10">
        <v>38</v>
      </c>
      <c r="C11" s="11">
        <v>13</v>
      </c>
      <c r="D11" s="12">
        <f t="shared" si="0"/>
        <v>20.618</v>
      </c>
      <c r="E11" s="13">
        <v>2</v>
      </c>
      <c r="F11" s="14">
        <f t="shared" si="1"/>
        <v>3.172</v>
      </c>
      <c r="G11" s="10">
        <f t="shared" si="2"/>
        <v>23</v>
      </c>
      <c r="H11" s="14">
        <f t="shared" si="3"/>
        <v>21.482</v>
      </c>
      <c r="I11" s="10">
        <f t="shared" si="4"/>
        <v>16.1</v>
      </c>
      <c r="J11" s="10">
        <v>3</v>
      </c>
      <c r="K11" s="14">
        <f t="shared" si="5"/>
        <v>4.758</v>
      </c>
      <c r="L11" s="15">
        <v>4</v>
      </c>
      <c r="M11" s="14">
        <f t="shared" si="6"/>
        <v>3.648</v>
      </c>
      <c r="N11" s="15">
        <v>4</v>
      </c>
      <c r="O11" s="14">
        <f t="shared" si="7"/>
        <v>6.344</v>
      </c>
      <c r="P11" s="16">
        <f t="shared" si="8"/>
        <v>11.136</v>
      </c>
      <c r="Q11" s="17">
        <f t="shared" si="9"/>
        <v>25.375999999999998</v>
      </c>
      <c r="R11" s="17">
        <f t="shared" si="10"/>
        <v>15.266</v>
      </c>
      <c r="S11" s="18">
        <f t="shared" si="11"/>
        <v>34.646</v>
      </c>
      <c r="T11" s="18">
        <f t="shared" si="12"/>
        <v>7.636</v>
      </c>
      <c r="U11" s="20">
        <f t="shared" si="13"/>
        <v>16.1</v>
      </c>
      <c r="V11" s="18">
        <f t="shared" si="14"/>
        <v>76.122</v>
      </c>
    </row>
    <row r="12" spans="1:22" ht="18" customHeight="1">
      <c r="A12" s="41" t="s">
        <v>32</v>
      </c>
      <c r="B12" s="10">
        <v>50</v>
      </c>
      <c r="C12" s="11">
        <v>6</v>
      </c>
      <c r="D12" s="12">
        <f t="shared" si="0"/>
        <v>9.516</v>
      </c>
      <c r="E12" s="13">
        <v>0</v>
      </c>
      <c r="F12" s="14">
        <f t="shared" si="1"/>
        <v>0</v>
      </c>
      <c r="G12" s="10">
        <f t="shared" si="2"/>
        <v>44</v>
      </c>
      <c r="H12" s="14">
        <f t="shared" si="3"/>
        <v>41.096</v>
      </c>
      <c r="I12" s="10">
        <f t="shared" si="4"/>
        <v>30.8</v>
      </c>
      <c r="J12" s="10">
        <v>2</v>
      </c>
      <c r="K12" s="14">
        <f t="shared" si="5"/>
        <v>3.172</v>
      </c>
      <c r="L12" s="15">
        <v>14</v>
      </c>
      <c r="M12" s="14">
        <f t="shared" si="6"/>
        <v>12.768</v>
      </c>
      <c r="N12" s="15">
        <v>1</v>
      </c>
      <c r="O12" s="14">
        <f t="shared" si="7"/>
        <v>1.586</v>
      </c>
      <c r="P12" s="16">
        <f t="shared" si="8"/>
        <v>5.568</v>
      </c>
      <c r="Q12" s="17">
        <f t="shared" si="9"/>
        <v>12.688</v>
      </c>
      <c r="R12" s="17">
        <f t="shared" si="10"/>
        <v>19.556</v>
      </c>
      <c r="S12" s="18">
        <f t="shared" si="11"/>
        <v>55.449999999999996</v>
      </c>
      <c r="T12" s="18">
        <f t="shared" si="12"/>
        <v>14.608</v>
      </c>
      <c r="U12" s="20">
        <f t="shared" si="13"/>
        <v>30.8</v>
      </c>
      <c r="V12" s="18">
        <f t="shared" si="14"/>
        <v>98.93799999999999</v>
      </c>
    </row>
    <row r="13" spans="1:22" ht="18" customHeight="1">
      <c r="A13" s="41" t="s">
        <v>33</v>
      </c>
      <c r="B13" s="10">
        <v>21</v>
      </c>
      <c r="C13" s="11">
        <v>2</v>
      </c>
      <c r="D13" s="12">
        <f t="shared" si="0"/>
        <v>3.172</v>
      </c>
      <c r="E13" s="13">
        <v>0</v>
      </c>
      <c r="F13" s="14">
        <f t="shared" si="1"/>
        <v>0</v>
      </c>
      <c r="G13" s="10">
        <f t="shared" si="2"/>
        <v>19</v>
      </c>
      <c r="H13" s="14">
        <f t="shared" si="3"/>
        <v>17.746</v>
      </c>
      <c r="I13" s="10">
        <f t="shared" si="4"/>
        <v>13.3</v>
      </c>
      <c r="J13" s="10">
        <v>0</v>
      </c>
      <c r="K13" s="14">
        <f t="shared" si="5"/>
        <v>0</v>
      </c>
      <c r="L13" s="15">
        <v>0</v>
      </c>
      <c r="M13" s="14">
        <f t="shared" si="6"/>
        <v>0</v>
      </c>
      <c r="N13" s="15">
        <v>1</v>
      </c>
      <c r="O13" s="14">
        <f t="shared" si="7"/>
        <v>1.586</v>
      </c>
      <c r="P13" s="16">
        <f t="shared" si="8"/>
        <v>1.392</v>
      </c>
      <c r="Q13" s="17">
        <f t="shared" si="9"/>
        <v>3.172</v>
      </c>
      <c r="R13" s="17">
        <f t="shared" si="10"/>
        <v>8.296</v>
      </c>
      <c r="S13" s="18">
        <f t="shared" si="11"/>
        <v>19.331999999999997</v>
      </c>
      <c r="T13" s="18">
        <f t="shared" si="12"/>
        <v>6.308</v>
      </c>
      <c r="U13" s="20">
        <f t="shared" si="13"/>
        <v>13.3</v>
      </c>
      <c r="V13" s="18">
        <f t="shared" si="14"/>
        <v>35.804</v>
      </c>
    </row>
    <row r="14" spans="1:22" ht="18" customHeight="1">
      <c r="A14" s="41" t="s">
        <v>34</v>
      </c>
      <c r="B14" s="10">
        <v>61</v>
      </c>
      <c r="C14" s="11">
        <v>3</v>
      </c>
      <c r="D14" s="12">
        <f t="shared" si="0"/>
        <v>4.758</v>
      </c>
      <c r="E14" s="13">
        <v>2</v>
      </c>
      <c r="F14" s="14">
        <f t="shared" si="1"/>
        <v>3.172</v>
      </c>
      <c r="G14" s="10">
        <f t="shared" si="2"/>
        <v>56</v>
      </c>
      <c r="H14" s="14">
        <f t="shared" si="3"/>
        <v>52.304</v>
      </c>
      <c r="I14" s="10">
        <f t="shared" si="4"/>
        <v>39.2</v>
      </c>
      <c r="J14" s="10">
        <v>0</v>
      </c>
      <c r="K14" s="14">
        <f t="shared" si="5"/>
        <v>0</v>
      </c>
      <c r="L14" s="15">
        <v>3</v>
      </c>
      <c r="M14" s="14">
        <f t="shared" si="6"/>
        <v>2.736</v>
      </c>
      <c r="N14" s="15">
        <v>3</v>
      </c>
      <c r="O14" s="14">
        <f t="shared" si="7"/>
        <v>4.758</v>
      </c>
      <c r="P14" s="16">
        <f t="shared" si="8"/>
        <v>2.088</v>
      </c>
      <c r="Q14" s="17">
        <f t="shared" si="9"/>
        <v>4.758</v>
      </c>
      <c r="R14" s="17">
        <f t="shared" si="10"/>
        <v>25.88</v>
      </c>
      <c r="S14" s="18">
        <f t="shared" si="11"/>
        <v>62.97</v>
      </c>
      <c r="T14" s="18">
        <f t="shared" si="12"/>
        <v>18.592</v>
      </c>
      <c r="U14" s="20">
        <f t="shared" si="13"/>
        <v>39.2</v>
      </c>
      <c r="V14" s="18">
        <f t="shared" si="14"/>
        <v>106.928</v>
      </c>
    </row>
    <row r="15" spans="1:22" ht="18" customHeight="1">
      <c r="A15" s="41" t="s">
        <v>35</v>
      </c>
      <c r="B15" s="10">
        <v>33</v>
      </c>
      <c r="C15" s="11">
        <v>1</v>
      </c>
      <c r="D15" s="12">
        <f t="shared" si="0"/>
        <v>1.586</v>
      </c>
      <c r="E15" s="13">
        <v>0</v>
      </c>
      <c r="F15" s="14">
        <f t="shared" si="1"/>
        <v>0</v>
      </c>
      <c r="G15" s="10">
        <f t="shared" si="2"/>
        <v>32</v>
      </c>
      <c r="H15" s="14">
        <f t="shared" si="3"/>
        <v>29.888</v>
      </c>
      <c r="I15" s="10">
        <f t="shared" si="4"/>
        <v>22.4</v>
      </c>
      <c r="J15" s="10">
        <v>2</v>
      </c>
      <c r="K15" s="14">
        <f t="shared" si="5"/>
        <v>3.172</v>
      </c>
      <c r="L15" s="15">
        <v>2</v>
      </c>
      <c r="M15" s="14">
        <f t="shared" si="6"/>
        <v>1.824</v>
      </c>
      <c r="N15" s="15">
        <v>1</v>
      </c>
      <c r="O15" s="14">
        <f t="shared" si="7"/>
        <v>1.586</v>
      </c>
      <c r="P15" s="16">
        <f t="shared" si="8"/>
        <v>2.088</v>
      </c>
      <c r="Q15" s="17">
        <f t="shared" si="9"/>
        <v>4.758</v>
      </c>
      <c r="R15" s="17">
        <f t="shared" si="10"/>
        <v>14.756</v>
      </c>
      <c r="S15" s="18">
        <f t="shared" si="11"/>
        <v>33.298</v>
      </c>
      <c r="T15" s="18">
        <f t="shared" si="12"/>
        <v>10.624</v>
      </c>
      <c r="U15" s="20">
        <f t="shared" si="13"/>
        <v>22.4</v>
      </c>
      <c r="V15" s="18">
        <f t="shared" si="14"/>
        <v>60.456</v>
      </c>
    </row>
    <row r="16" spans="1:22" ht="18" customHeight="1">
      <c r="A16" s="41" t="s">
        <v>36</v>
      </c>
      <c r="B16" s="10">
        <v>36</v>
      </c>
      <c r="C16" s="11">
        <v>0</v>
      </c>
      <c r="D16" s="12">
        <f t="shared" si="0"/>
        <v>0</v>
      </c>
      <c r="E16" s="13">
        <v>1</v>
      </c>
      <c r="F16" s="14">
        <f t="shared" si="1"/>
        <v>1.586</v>
      </c>
      <c r="G16" s="10">
        <f t="shared" si="2"/>
        <v>35</v>
      </c>
      <c r="H16" s="14">
        <f t="shared" si="3"/>
        <v>32.69</v>
      </c>
      <c r="I16" s="10">
        <f t="shared" si="4"/>
        <v>24.5</v>
      </c>
      <c r="J16" s="10">
        <v>0</v>
      </c>
      <c r="K16" s="14">
        <f t="shared" si="5"/>
        <v>0</v>
      </c>
      <c r="L16" s="15">
        <v>0</v>
      </c>
      <c r="M16" s="14">
        <f t="shared" si="6"/>
        <v>0</v>
      </c>
      <c r="N16" s="15">
        <v>0</v>
      </c>
      <c r="O16" s="14">
        <f t="shared" si="7"/>
        <v>0</v>
      </c>
      <c r="P16" s="16">
        <f t="shared" si="8"/>
        <v>0</v>
      </c>
      <c r="Q16" s="17">
        <f t="shared" si="9"/>
        <v>0</v>
      </c>
      <c r="R16" s="17">
        <f t="shared" si="10"/>
        <v>14.696</v>
      </c>
      <c r="S16" s="18">
        <f t="shared" si="11"/>
        <v>34.275999999999996</v>
      </c>
      <c r="T16" s="18">
        <f t="shared" si="12"/>
        <v>11.62</v>
      </c>
      <c r="U16" s="20">
        <f t="shared" si="13"/>
        <v>24.5</v>
      </c>
      <c r="V16" s="18">
        <f t="shared" si="14"/>
        <v>58.775999999999996</v>
      </c>
    </row>
    <row r="17" spans="1:22" ht="18" customHeight="1">
      <c r="A17" s="41" t="s">
        <v>37</v>
      </c>
      <c r="B17" s="10">
        <v>16</v>
      </c>
      <c r="C17" s="11">
        <v>6</v>
      </c>
      <c r="D17" s="12">
        <f t="shared" si="0"/>
        <v>9.516</v>
      </c>
      <c r="E17" s="13">
        <v>0</v>
      </c>
      <c r="F17" s="14">
        <f t="shared" si="1"/>
        <v>0</v>
      </c>
      <c r="G17" s="10">
        <f t="shared" si="2"/>
        <v>10</v>
      </c>
      <c r="H17" s="14">
        <f t="shared" si="3"/>
        <v>9.34</v>
      </c>
      <c r="I17" s="14">
        <f t="shared" si="4"/>
        <v>7</v>
      </c>
      <c r="J17" s="10">
        <v>0</v>
      </c>
      <c r="K17" s="14">
        <f t="shared" si="5"/>
        <v>0</v>
      </c>
      <c r="L17" s="15">
        <v>5</v>
      </c>
      <c r="M17" s="14">
        <f t="shared" si="6"/>
        <v>4.56</v>
      </c>
      <c r="N17" s="15">
        <v>0</v>
      </c>
      <c r="O17" s="14">
        <f t="shared" si="7"/>
        <v>0</v>
      </c>
      <c r="P17" s="16">
        <f t="shared" si="8"/>
        <v>4.176</v>
      </c>
      <c r="Q17" s="17">
        <f t="shared" si="9"/>
        <v>9.516</v>
      </c>
      <c r="R17" s="17">
        <f t="shared" si="10"/>
        <v>4</v>
      </c>
      <c r="S17" s="18">
        <f t="shared" si="11"/>
        <v>13.899999999999999</v>
      </c>
      <c r="T17" s="18">
        <f t="shared" si="12"/>
        <v>3.32</v>
      </c>
      <c r="U17" s="18">
        <f t="shared" si="13"/>
        <v>7</v>
      </c>
      <c r="V17" s="18">
        <f t="shared" si="14"/>
        <v>30.415999999999997</v>
      </c>
    </row>
    <row r="18" spans="1:22" ht="18" customHeight="1">
      <c r="A18" s="41" t="s">
        <v>38</v>
      </c>
      <c r="B18" s="10">
        <v>24</v>
      </c>
      <c r="C18" s="11">
        <v>6</v>
      </c>
      <c r="D18" s="12">
        <f t="shared" si="0"/>
        <v>9.516</v>
      </c>
      <c r="E18" s="13">
        <v>1</v>
      </c>
      <c r="F18" s="14">
        <f t="shared" si="1"/>
        <v>1.586</v>
      </c>
      <c r="G18" s="10">
        <f t="shared" si="2"/>
        <v>17</v>
      </c>
      <c r="H18" s="14">
        <f t="shared" si="3"/>
        <v>15.878</v>
      </c>
      <c r="I18" s="10">
        <f t="shared" si="4"/>
        <v>11.9</v>
      </c>
      <c r="J18" s="10">
        <v>3</v>
      </c>
      <c r="K18" s="14">
        <f t="shared" si="5"/>
        <v>4.758</v>
      </c>
      <c r="L18" s="15">
        <v>4</v>
      </c>
      <c r="M18" s="14">
        <f t="shared" si="6"/>
        <v>3.648</v>
      </c>
      <c r="N18" s="15">
        <v>0</v>
      </c>
      <c r="O18" s="14">
        <f t="shared" si="7"/>
        <v>0</v>
      </c>
      <c r="P18" s="16">
        <f t="shared" si="8"/>
        <v>6.264</v>
      </c>
      <c r="Q18" s="17">
        <f t="shared" si="9"/>
        <v>14.274000000000001</v>
      </c>
      <c r="R18" s="17">
        <f t="shared" si="10"/>
        <v>9.386</v>
      </c>
      <c r="S18" s="18">
        <f t="shared" si="11"/>
        <v>21.112</v>
      </c>
      <c r="T18" s="18">
        <f t="shared" si="12"/>
        <v>5.644</v>
      </c>
      <c r="U18" s="20">
        <f t="shared" si="13"/>
        <v>11.9</v>
      </c>
      <c r="V18" s="18">
        <f t="shared" si="14"/>
        <v>47.285999999999994</v>
      </c>
    </row>
    <row r="19" spans="1:22" ht="18" customHeight="1">
      <c r="A19" s="41" t="s">
        <v>39</v>
      </c>
      <c r="B19" s="10">
        <v>34</v>
      </c>
      <c r="C19" s="11">
        <v>4</v>
      </c>
      <c r="D19" s="12">
        <f t="shared" si="0"/>
        <v>6.344</v>
      </c>
      <c r="E19" s="13">
        <v>0</v>
      </c>
      <c r="F19" s="14">
        <f t="shared" si="1"/>
        <v>0</v>
      </c>
      <c r="G19" s="10">
        <f t="shared" si="2"/>
        <v>30</v>
      </c>
      <c r="H19" s="14">
        <f t="shared" si="3"/>
        <v>28.02</v>
      </c>
      <c r="I19" s="14">
        <f t="shared" si="4"/>
        <v>21</v>
      </c>
      <c r="J19" s="10">
        <v>1</v>
      </c>
      <c r="K19" s="14">
        <f t="shared" si="5"/>
        <v>1.586</v>
      </c>
      <c r="L19" s="15">
        <v>10</v>
      </c>
      <c r="M19" s="14">
        <f t="shared" si="6"/>
        <v>9.12</v>
      </c>
      <c r="N19" s="15">
        <v>1</v>
      </c>
      <c r="O19" s="14">
        <f t="shared" si="7"/>
        <v>1.586</v>
      </c>
      <c r="P19" s="16">
        <f t="shared" si="8"/>
        <v>3.48</v>
      </c>
      <c r="Q19" s="17">
        <f t="shared" si="9"/>
        <v>7.930000000000001</v>
      </c>
      <c r="R19" s="17">
        <f t="shared" si="10"/>
        <v>13.326</v>
      </c>
      <c r="S19" s="18">
        <f t="shared" si="11"/>
        <v>38.726</v>
      </c>
      <c r="T19" s="18">
        <f t="shared" si="12"/>
        <v>9.96</v>
      </c>
      <c r="U19" s="18">
        <f t="shared" si="13"/>
        <v>21</v>
      </c>
      <c r="V19" s="18">
        <f t="shared" si="14"/>
        <v>67.656</v>
      </c>
    </row>
    <row r="20" spans="1:22" ht="18" customHeight="1">
      <c r="A20" s="41" t="s">
        <v>40</v>
      </c>
      <c r="B20" s="10">
        <v>39</v>
      </c>
      <c r="C20" s="11">
        <v>0</v>
      </c>
      <c r="D20" s="12">
        <f t="shared" si="0"/>
        <v>0</v>
      </c>
      <c r="E20" s="13">
        <v>0</v>
      </c>
      <c r="F20" s="14">
        <f t="shared" si="1"/>
        <v>0</v>
      </c>
      <c r="G20" s="10">
        <f t="shared" si="2"/>
        <v>39</v>
      </c>
      <c r="H20" s="14">
        <v>0</v>
      </c>
      <c r="I20" s="10">
        <v>0</v>
      </c>
      <c r="J20" s="10">
        <v>1</v>
      </c>
      <c r="K20" s="14">
        <v>0</v>
      </c>
      <c r="L20" s="15">
        <v>0</v>
      </c>
      <c r="M20" s="14">
        <f t="shared" si="6"/>
        <v>0</v>
      </c>
      <c r="N20" s="15">
        <v>0</v>
      </c>
      <c r="O20" s="14">
        <f t="shared" si="7"/>
        <v>0</v>
      </c>
      <c r="P20" s="16">
        <v>0</v>
      </c>
      <c r="Q20" s="17">
        <f t="shared" si="9"/>
        <v>0</v>
      </c>
      <c r="R20" s="17">
        <f t="shared" si="10"/>
        <v>16.23</v>
      </c>
      <c r="S20" s="18">
        <f t="shared" si="11"/>
        <v>0</v>
      </c>
      <c r="T20" s="18">
        <v>0</v>
      </c>
      <c r="U20" s="20">
        <f t="shared" si="13"/>
        <v>0</v>
      </c>
      <c r="V20" s="18">
        <f t="shared" si="14"/>
        <v>0</v>
      </c>
    </row>
    <row r="21" spans="1:22" ht="18" customHeight="1">
      <c r="A21" s="41" t="s">
        <v>41</v>
      </c>
      <c r="B21" s="10">
        <v>51</v>
      </c>
      <c r="C21" s="11">
        <v>2</v>
      </c>
      <c r="D21" s="12">
        <f t="shared" si="0"/>
        <v>3.172</v>
      </c>
      <c r="E21" s="13">
        <v>3</v>
      </c>
      <c r="F21" s="14">
        <f t="shared" si="1"/>
        <v>4.758</v>
      </c>
      <c r="G21" s="10">
        <f t="shared" si="2"/>
        <v>46</v>
      </c>
      <c r="H21" s="14">
        <f t="shared" si="3"/>
        <v>42.964</v>
      </c>
      <c r="I21" s="10">
        <f t="shared" si="4"/>
        <v>32.2</v>
      </c>
      <c r="J21" s="10">
        <v>0</v>
      </c>
      <c r="K21" s="14">
        <f t="shared" si="5"/>
        <v>0</v>
      </c>
      <c r="L21" s="15">
        <v>4</v>
      </c>
      <c r="M21" s="14">
        <f t="shared" si="6"/>
        <v>3.648</v>
      </c>
      <c r="N21" s="15">
        <v>1</v>
      </c>
      <c r="O21" s="14">
        <f t="shared" si="7"/>
        <v>1.586</v>
      </c>
      <c r="P21" s="16">
        <f t="shared" si="8"/>
        <v>1.392</v>
      </c>
      <c r="Q21" s="17">
        <f t="shared" si="9"/>
        <v>3.172</v>
      </c>
      <c r="R21" s="17">
        <f t="shared" si="10"/>
        <v>21.184</v>
      </c>
      <c r="S21" s="18">
        <f t="shared" si="11"/>
        <v>52.956</v>
      </c>
      <c r="T21" s="18">
        <f t="shared" si="12"/>
        <v>15.272</v>
      </c>
      <c r="U21" s="20">
        <f t="shared" si="13"/>
        <v>32.2</v>
      </c>
      <c r="V21" s="18">
        <f t="shared" si="14"/>
        <v>88.328</v>
      </c>
    </row>
    <row r="22" spans="1:22" ht="18" customHeight="1">
      <c r="A22" s="41" t="s">
        <v>42</v>
      </c>
      <c r="B22" s="10">
        <v>32</v>
      </c>
      <c r="C22" s="11">
        <v>11</v>
      </c>
      <c r="D22" s="12">
        <f t="shared" si="0"/>
        <v>17.446</v>
      </c>
      <c r="E22" s="13">
        <v>0</v>
      </c>
      <c r="F22" s="14">
        <f t="shared" si="1"/>
        <v>0</v>
      </c>
      <c r="G22" s="10">
        <f t="shared" si="2"/>
        <v>21</v>
      </c>
      <c r="H22" s="14">
        <f t="shared" si="3"/>
        <v>19.614</v>
      </c>
      <c r="I22" s="10">
        <f t="shared" si="4"/>
        <v>14.7</v>
      </c>
      <c r="J22" s="10">
        <v>2</v>
      </c>
      <c r="K22" s="14">
        <f t="shared" si="5"/>
        <v>3.172</v>
      </c>
      <c r="L22" s="15">
        <v>9</v>
      </c>
      <c r="M22" s="14">
        <f t="shared" si="6"/>
        <v>8.208</v>
      </c>
      <c r="N22" s="15">
        <v>0</v>
      </c>
      <c r="O22" s="14">
        <f t="shared" si="7"/>
        <v>0</v>
      </c>
      <c r="P22" s="16">
        <f t="shared" si="8"/>
        <v>9.048</v>
      </c>
      <c r="Q22" s="17">
        <f t="shared" si="9"/>
        <v>20.618000000000002</v>
      </c>
      <c r="R22" s="17">
        <f t="shared" si="10"/>
        <v>9.66</v>
      </c>
      <c r="S22" s="18">
        <f t="shared" si="11"/>
        <v>27.822000000000003</v>
      </c>
      <c r="T22" s="18">
        <f t="shared" si="12"/>
        <v>6.972</v>
      </c>
      <c r="U22" s="20">
        <f t="shared" si="13"/>
        <v>14.7</v>
      </c>
      <c r="V22" s="18">
        <f t="shared" si="14"/>
        <v>63.14</v>
      </c>
    </row>
    <row r="23" spans="1:22" ht="18" customHeight="1">
      <c r="A23" s="41" t="s">
        <v>43</v>
      </c>
      <c r="B23" s="10">
        <v>28</v>
      </c>
      <c r="C23" s="11">
        <v>4</v>
      </c>
      <c r="D23" s="12">
        <f t="shared" si="0"/>
        <v>6.344</v>
      </c>
      <c r="E23" s="13">
        <v>0</v>
      </c>
      <c r="F23" s="14">
        <f t="shared" si="1"/>
        <v>0</v>
      </c>
      <c r="G23" s="10">
        <f t="shared" si="2"/>
        <v>24</v>
      </c>
      <c r="H23" s="14">
        <f t="shared" si="3"/>
        <v>22.416</v>
      </c>
      <c r="I23" s="10">
        <f t="shared" si="4"/>
        <v>16.8</v>
      </c>
      <c r="J23" s="10">
        <v>2</v>
      </c>
      <c r="K23" s="14">
        <f t="shared" si="5"/>
        <v>3.172</v>
      </c>
      <c r="L23" s="15">
        <v>1</v>
      </c>
      <c r="M23" s="14">
        <f t="shared" si="6"/>
        <v>0.912</v>
      </c>
      <c r="N23" s="15">
        <v>3</v>
      </c>
      <c r="O23" s="14">
        <f t="shared" si="7"/>
        <v>4.758</v>
      </c>
      <c r="P23" s="16">
        <f t="shared" si="8"/>
        <v>4.176</v>
      </c>
      <c r="Q23" s="17">
        <f t="shared" si="9"/>
        <v>9.516</v>
      </c>
      <c r="R23" s="17">
        <f t="shared" si="10"/>
        <v>12.948</v>
      </c>
      <c r="S23" s="18">
        <f t="shared" si="11"/>
        <v>28.086</v>
      </c>
      <c r="T23" s="18">
        <f t="shared" si="12"/>
        <v>7.968</v>
      </c>
      <c r="U23" s="20">
        <f t="shared" si="13"/>
        <v>16.8</v>
      </c>
      <c r="V23" s="18">
        <f t="shared" si="14"/>
        <v>54.402</v>
      </c>
    </row>
    <row r="24" spans="1:22" ht="18" customHeight="1">
      <c r="A24" s="41" t="s">
        <v>44</v>
      </c>
      <c r="B24" s="10">
        <v>52</v>
      </c>
      <c r="C24" s="11">
        <v>16</v>
      </c>
      <c r="D24" s="12">
        <f t="shared" si="0"/>
        <v>25.376</v>
      </c>
      <c r="E24" s="13">
        <v>0</v>
      </c>
      <c r="F24" s="14">
        <f t="shared" si="1"/>
        <v>0</v>
      </c>
      <c r="G24" s="10">
        <f t="shared" si="2"/>
        <v>36</v>
      </c>
      <c r="H24" s="14">
        <f t="shared" si="3"/>
        <v>33.624</v>
      </c>
      <c r="I24" s="10">
        <f t="shared" si="4"/>
        <v>25.2</v>
      </c>
      <c r="J24" s="10">
        <v>0</v>
      </c>
      <c r="K24" s="14">
        <f t="shared" si="5"/>
        <v>0</v>
      </c>
      <c r="L24" s="15">
        <v>9</v>
      </c>
      <c r="M24" s="14">
        <f t="shared" si="6"/>
        <v>8.208</v>
      </c>
      <c r="N24" s="15">
        <v>1</v>
      </c>
      <c r="O24" s="14">
        <f t="shared" si="7"/>
        <v>1.586</v>
      </c>
      <c r="P24" s="16">
        <f t="shared" si="8"/>
        <v>11.136</v>
      </c>
      <c r="Q24" s="17">
        <f t="shared" si="9"/>
        <v>25.376</v>
      </c>
      <c r="R24" s="17">
        <f t="shared" si="10"/>
        <v>15.096</v>
      </c>
      <c r="S24" s="18">
        <f t="shared" si="11"/>
        <v>43.418</v>
      </c>
      <c r="T24" s="18">
        <f t="shared" si="12"/>
        <v>11.952</v>
      </c>
      <c r="U24" s="20">
        <f t="shared" si="13"/>
        <v>25.2</v>
      </c>
      <c r="V24" s="18">
        <f t="shared" si="14"/>
        <v>93.994</v>
      </c>
    </row>
    <row r="25" spans="1:22" ht="18" customHeight="1">
      <c r="A25" s="41" t="s">
        <v>45</v>
      </c>
      <c r="B25" s="10">
        <v>45</v>
      </c>
      <c r="C25" s="11">
        <v>7</v>
      </c>
      <c r="D25" s="12">
        <f t="shared" si="0"/>
        <v>11.102</v>
      </c>
      <c r="E25" s="13">
        <v>2</v>
      </c>
      <c r="F25" s="14">
        <f t="shared" si="1"/>
        <v>3.172</v>
      </c>
      <c r="G25" s="10">
        <f t="shared" si="2"/>
        <v>36</v>
      </c>
      <c r="H25" s="14">
        <f t="shared" si="3"/>
        <v>33.624</v>
      </c>
      <c r="I25" s="10">
        <f t="shared" si="4"/>
        <v>25.2</v>
      </c>
      <c r="J25" s="10">
        <v>1</v>
      </c>
      <c r="K25" s="14">
        <f t="shared" si="5"/>
        <v>1.586</v>
      </c>
      <c r="L25" s="15">
        <v>6</v>
      </c>
      <c r="M25" s="14">
        <f t="shared" si="6"/>
        <v>5.472</v>
      </c>
      <c r="N25" s="15">
        <v>0</v>
      </c>
      <c r="O25" s="14">
        <f t="shared" si="7"/>
        <v>0</v>
      </c>
      <c r="P25" s="16">
        <f t="shared" si="8"/>
        <v>5.568</v>
      </c>
      <c r="Q25" s="17">
        <f t="shared" si="9"/>
        <v>12.688</v>
      </c>
      <c r="R25" s="17">
        <f t="shared" si="10"/>
        <v>16.422</v>
      </c>
      <c r="S25" s="18">
        <f t="shared" si="11"/>
        <v>42.268</v>
      </c>
      <c r="T25" s="18">
        <f t="shared" si="12"/>
        <v>11.952</v>
      </c>
      <c r="U25" s="20">
        <f t="shared" si="13"/>
        <v>25.2</v>
      </c>
      <c r="V25" s="18">
        <f t="shared" si="14"/>
        <v>80.156</v>
      </c>
    </row>
    <row r="26" spans="1:22" ht="18" customHeight="1">
      <c r="A26" s="41" t="s">
        <v>46</v>
      </c>
      <c r="B26" s="10">
        <v>43</v>
      </c>
      <c r="C26" s="11">
        <v>2</v>
      </c>
      <c r="D26" s="12">
        <f t="shared" si="0"/>
        <v>3.172</v>
      </c>
      <c r="E26" s="13">
        <v>0</v>
      </c>
      <c r="F26" s="14">
        <f t="shared" si="1"/>
        <v>0</v>
      </c>
      <c r="G26" s="10">
        <f t="shared" si="2"/>
        <v>41</v>
      </c>
      <c r="H26" s="14">
        <f t="shared" si="3"/>
        <v>38.294</v>
      </c>
      <c r="I26" s="10">
        <f t="shared" si="4"/>
        <v>28.7</v>
      </c>
      <c r="J26" s="10">
        <v>0</v>
      </c>
      <c r="K26" s="14">
        <f t="shared" si="5"/>
        <v>0</v>
      </c>
      <c r="L26" s="15">
        <v>2</v>
      </c>
      <c r="M26" s="14">
        <f t="shared" si="6"/>
        <v>1.824</v>
      </c>
      <c r="N26" s="15">
        <v>3</v>
      </c>
      <c r="O26" s="14">
        <f t="shared" si="7"/>
        <v>4.758</v>
      </c>
      <c r="P26" s="16">
        <f t="shared" si="8"/>
        <v>1.392</v>
      </c>
      <c r="Q26" s="17">
        <f t="shared" si="9"/>
        <v>3.172</v>
      </c>
      <c r="R26" s="17">
        <f t="shared" si="10"/>
        <v>18.488</v>
      </c>
      <c r="S26" s="18">
        <f t="shared" si="11"/>
        <v>44.876</v>
      </c>
      <c r="T26" s="18">
        <f t="shared" si="12"/>
        <v>13.612</v>
      </c>
      <c r="U26" s="20">
        <f t="shared" si="13"/>
        <v>28.7</v>
      </c>
      <c r="V26" s="18">
        <f t="shared" si="14"/>
        <v>76.74799999999999</v>
      </c>
    </row>
    <row r="27" spans="1:22" ht="18" customHeight="1" thickBot="1">
      <c r="A27" s="43" t="s">
        <v>47</v>
      </c>
      <c r="B27" s="21">
        <v>33</v>
      </c>
      <c r="C27" s="22">
        <v>3</v>
      </c>
      <c r="D27" s="12">
        <f t="shared" si="0"/>
        <v>4.758</v>
      </c>
      <c r="E27" s="23">
        <v>4</v>
      </c>
      <c r="F27" s="14">
        <f t="shared" si="1"/>
        <v>6.344</v>
      </c>
      <c r="G27" s="21">
        <f t="shared" si="2"/>
        <v>26</v>
      </c>
      <c r="H27" s="14">
        <f t="shared" si="3"/>
        <v>24.284</v>
      </c>
      <c r="I27" s="21">
        <f t="shared" si="4"/>
        <v>18.2</v>
      </c>
      <c r="J27" s="21">
        <v>1</v>
      </c>
      <c r="K27" s="14">
        <f t="shared" si="5"/>
        <v>1.586</v>
      </c>
      <c r="L27" s="24">
        <v>2</v>
      </c>
      <c r="M27" s="14">
        <f t="shared" si="6"/>
        <v>1.824</v>
      </c>
      <c r="N27" s="24">
        <v>1</v>
      </c>
      <c r="O27" s="14">
        <f t="shared" si="7"/>
        <v>1.586</v>
      </c>
      <c r="P27" s="25">
        <f t="shared" si="8"/>
        <v>2.784</v>
      </c>
      <c r="Q27" s="26">
        <f t="shared" si="9"/>
        <v>6.344</v>
      </c>
      <c r="R27" s="27">
        <f t="shared" si="10"/>
        <v>14.51</v>
      </c>
      <c r="S27" s="28">
        <f t="shared" si="11"/>
        <v>34.038</v>
      </c>
      <c r="T27" s="28">
        <f t="shared" si="12"/>
        <v>8.632</v>
      </c>
      <c r="U27" s="20">
        <f t="shared" si="13"/>
        <v>18.2</v>
      </c>
      <c r="V27" s="18">
        <f t="shared" si="14"/>
        <v>58.581999999999994</v>
      </c>
    </row>
    <row r="28" spans="1:22" ht="18" customHeight="1" thickBot="1">
      <c r="A28" s="29" t="s">
        <v>48</v>
      </c>
      <c r="B28" s="30">
        <f aca="true" t="shared" si="15" ref="B28:V28">SUM(B9:B27)</f>
        <v>941</v>
      </c>
      <c r="C28" s="30">
        <f t="shared" si="15"/>
        <v>95</v>
      </c>
      <c r="D28" s="46">
        <f t="shared" si="15"/>
        <v>150.67</v>
      </c>
      <c r="E28" s="44">
        <f t="shared" si="15"/>
        <v>30</v>
      </c>
      <c r="F28" s="46">
        <f t="shared" si="15"/>
        <v>47.58</v>
      </c>
      <c r="G28" s="44">
        <f t="shared" si="15"/>
        <v>816</v>
      </c>
      <c r="H28" s="46">
        <f t="shared" si="15"/>
        <v>725.718</v>
      </c>
      <c r="I28" s="44">
        <f t="shared" si="15"/>
        <v>543.9</v>
      </c>
      <c r="J28" s="31">
        <f t="shared" si="15"/>
        <v>26</v>
      </c>
      <c r="K28" s="45">
        <f t="shared" si="15"/>
        <v>39.64999999999999</v>
      </c>
      <c r="L28" s="32">
        <f>SUM(L9:L27)</f>
        <v>94</v>
      </c>
      <c r="M28" s="45">
        <f>SUM(M9:M27)</f>
        <v>85.728</v>
      </c>
      <c r="N28" s="31">
        <f t="shared" si="15"/>
        <v>37</v>
      </c>
      <c r="O28" s="45">
        <f t="shared" si="15"/>
        <v>58.681999999999995</v>
      </c>
      <c r="P28" s="34">
        <f t="shared" si="15"/>
        <v>83.52000000000001</v>
      </c>
      <c r="Q28" s="34">
        <f t="shared" si="15"/>
        <v>190.31999999999996</v>
      </c>
      <c r="R28" s="33">
        <f t="shared" si="15"/>
        <v>389.41200000000003</v>
      </c>
      <c r="S28" s="34">
        <f t="shared" si="15"/>
        <v>917.708</v>
      </c>
      <c r="T28" s="34">
        <f t="shared" si="15"/>
        <v>257.96399999999994</v>
      </c>
      <c r="U28" s="34">
        <f t="shared" si="15"/>
        <v>543.9</v>
      </c>
      <c r="V28" s="34">
        <f t="shared" si="15"/>
        <v>1651.9279999999999</v>
      </c>
    </row>
    <row r="29" spans="1:21" ht="12.75">
      <c r="A29" s="35"/>
      <c r="B29" s="36"/>
      <c r="C29" s="36"/>
      <c r="D29" s="36"/>
      <c r="O29" s="6"/>
      <c r="P29" s="6"/>
      <c r="Q29" s="37"/>
      <c r="R29" s="37"/>
      <c r="S29" s="38"/>
      <c r="U29" s="39"/>
    </row>
    <row r="30" spans="1:21" ht="12.75">
      <c r="A30" s="36"/>
      <c r="B30" s="36"/>
      <c r="C30" s="36"/>
      <c r="D30" s="36"/>
      <c r="O30" s="6"/>
      <c r="P30" s="6"/>
      <c r="Q30" s="37"/>
      <c r="R30" s="37"/>
      <c r="S30" s="38"/>
      <c r="U30" s="40"/>
    </row>
  </sheetData>
  <mergeCells count="17">
    <mergeCell ref="N1:Q4"/>
    <mergeCell ref="A6:A8"/>
    <mergeCell ref="B6:I6"/>
    <mergeCell ref="J6:O6"/>
    <mergeCell ref="P6:V6"/>
    <mergeCell ref="B7:B8"/>
    <mergeCell ref="C7:D7"/>
    <mergeCell ref="E7:F7"/>
    <mergeCell ref="G7:G8"/>
    <mergeCell ref="H7:I7"/>
    <mergeCell ref="R7:S7"/>
    <mergeCell ref="T7:U7"/>
    <mergeCell ref="V7:V8"/>
    <mergeCell ref="J7:K7"/>
    <mergeCell ref="L7:M7"/>
    <mergeCell ref="N7:O7"/>
    <mergeCell ref="P7:Q7"/>
  </mergeCells>
  <printOptions/>
  <pageMargins left="0.2" right="0.2" top="0.49" bottom="0.3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</cp:lastModifiedBy>
  <cp:lastPrinted>2016-02-22T11:45:01Z</cp:lastPrinted>
  <dcterms:created xsi:type="dcterms:W3CDTF">2016-02-22T08:45:41Z</dcterms:created>
  <dcterms:modified xsi:type="dcterms:W3CDTF">2016-02-22T11:45:17Z</dcterms:modified>
  <cp:category/>
  <cp:version/>
  <cp:contentType/>
  <cp:contentStatus/>
</cp:coreProperties>
</file>